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FU Vac Rechner" sheetId="2" r:id="rId1"/>
  </sheets>
  <definedNames>
    <definedName name="_xlnm.Print_Area" localSheetId="0">'FU Vac Rechner'!$A$1:$F$38</definedName>
  </definedNames>
  <calcPr calcId="145621"/>
</workbook>
</file>

<file path=xl/calcChain.xml><?xml version="1.0" encoding="utf-8"?>
<calcChain xmlns="http://schemas.openxmlformats.org/spreadsheetml/2006/main">
  <c r="B32" i="2" l="1"/>
  <c r="C32" i="2"/>
  <c r="D32" i="2"/>
  <c r="F32" i="2" s="1"/>
  <c r="E32" i="2"/>
  <c r="E35" i="2" s="1"/>
  <c r="F33" i="2"/>
  <c r="F34" i="2"/>
  <c r="B35" i="2"/>
  <c r="C35" i="2"/>
  <c r="D35" i="2" l="1"/>
  <c r="F35" i="2" s="1"/>
  <c r="C21" i="2" s="1"/>
  <c r="C23" i="2"/>
  <c r="D23" i="2"/>
  <c r="E23" i="2" s="1"/>
  <c r="D22" i="2"/>
  <c r="E22" i="2" s="1"/>
  <c r="D21" i="2"/>
  <c r="E13" i="2"/>
  <c r="E14" i="2" s="1"/>
  <c r="E17" i="2" l="1"/>
  <c r="E18" i="2"/>
  <c r="C22" i="2"/>
  <c r="E21" i="2"/>
  <c r="E16" i="2" s="1"/>
</calcChain>
</file>

<file path=xl/sharedStrings.xml><?xml version="1.0" encoding="utf-8"?>
<sst xmlns="http://schemas.openxmlformats.org/spreadsheetml/2006/main" count="47" uniqueCount="38">
  <si>
    <t>kWh / Jahr</t>
  </si>
  <si>
    <t>ohne FU</t>
  </si>
  <si>
    <t>mit FU</t>
  </si>
  <si>
    <t>Sparpotential</t>
  </si>
  <si>
    <t>Fr. / Jahr</t>
  </si>
  <si>
    <t>Mittelwert</t>
  </si>
  <si>
    <t>Betrieb 1</t>
  </si>
  <si>
    <t>Betrieb 2</t>
  </si>
  <si>
    <t>Betrieb 3</t>
  </si>
  <si>
    <t>Betrieb 4</t>
  </si>
  <si>
    <t>kWh / 100 kg Milch und Jahr</t>
  </si>
  <si>
    <t>Eingabemaske</t>
  </si>
  <si>
    <t>Rp. / kWh</t>
  </si>
  <si>
    <t>%</t>
  </si>
  <si>
    <t>kg</t>
  </si>
  <si>
    <t>Fr.</t>
  </si>
  <si>
    <t>Amortisationszeit</t>
  </si>
  <si>
    <t>Jahre</t>
  </si>
  <si>
    <t>Resultate</t>
  </si>
  <si>
    <r>
      <t xml:space="preserve">Strompreis </t>
    </r>
    <r>
      <rPr>
        <b/>
        <sz val="11"/>
        <color theme="1"/>
        <rFont val="Calibri"/>
        <family val="2"/>
        <scheme val="minor"/>
      </rPr>
      <t>Niedertarif</t>
    </r>
    <r>
      <rPr>
        <sz val="11"/>
        <color theme="1"/>
        <rFont val="Calibri"/>
        <family val="2"/>
        <scheme val="minor"/>
      </rPr>
      <t xml:space="preserve"> inkl. Netznutzung etc.</t>
    </r>
  </si>
  <si>
    <r>
      <t xml:space="preserve">Strompreis </t>
    </r>
    <r>
      <rPr>
        <b/>
        <sz val="11"/>
        <color theme="1"/>
        <rFont val="Calibri"/>
        <family val="2"/>
        <scheme val="minor"/>
      </rPr>
      <t>Hochtarif</t>
    </r>
    <r>
      <rPr>
        <sz val="11"/>
        <color theme="1"/>
        <rFont val="Calibri"/>
        <family val="2"/>
        <scheme val="minor"/>
      </rPr>
      <t xml:space="preserve"> inkl. Netznutzung etc.</t>
    </r>
  </si>
  <si>
    <r>
      <rPr>
        <b/>
        <sz val="11"/>
        <color theme="1"/>
        <rFont val="Calibri"/>
        <family val="2"/>
        <scheme val="minor"/>
      </rPr>
      <t>Anteil Niedertarif</t>
    </r>
    <r>
      <rPr>
        <sz val="11"/>
        <color theme="1"/>
        <rFont val="Calibri"/>
        <family val="2"/>
        <scheme val="minor"/>
      </rPr>
      <t xml:space="preserve"> an Melkzeit inkl. Reinigung</t>
    </r>
  </si>
  <si>
    <r>
      <rPr>
        <b/>
        <sz val="11"/>
        <color theme="1"/>
        <rFont val="Calibri"/>
        <family val="2"/>
        <scheme val="minor"/>
      </rPr>
      <t>Jahresmilchmenge</t>
    </r>
    <r>
      <rPr>
        <sz val="11"/>
        <color theme="1"/>
        <rFont val="Calibri"/>
        <family val="2"/>
        <scheme val="minor"/>
      </rPr>
      <t xml:space="preserve"> (mind. 50 000)</t>
    </r>
  </si>
  <si>
    <r>
      <rPr>
        <b/>
        <sz val="11"/>
        <color theme="1"/>
        <rFont val="Calibri"/>
        <family val="2"/>
        <scheme val="minor"/>
      </rPr>
      <t>Zusatzkosten</t>
    </r>
    <r>
      <rPr>
        <sz val="11"/>
        <color theme="1"/>
        <rFont val="Calibri"/>
        <family val="2"/>
        <scheme val="minor"/>
      </rPr>
      <t xml:space="preserve"> Frequenzumformer (ca. 3500 - 5500)</t>
    </r>
  </si>
  <si>
    <t>Min.</t>
  </si>
  <si>
    <t>Max.</t>
  </si>
  <si>
    <t>Wirtschaftlichkeitsrechner</t>
  </si>
  <si>
    <t>frequenzgesteuerte Vakuumpumpen für Melkmaschinen</t>
  </si>
  <si>
    <r>
      <rPr>
        <b/>
        <sz val="11"/>
        <color theme="1"/>
        <rFont val="Calibri"/>
        <family val="2"/>
        <scheme val="minor"/>
      </rPr>
      <t>Förderbeitrag</t>
    </r>
    <r>
      <rPr>
        <sz val="11"/>
        <color theme="1"/>
        <rFont val="Calibri"/>
        <family val="2"/>
        <scheme val="minor"/>
      </rPr>
      <t xml:space="preserve"> AgroCleanTech</t>
    </r>
  </si>
  <si>
    <r>
      <rPr>
        <b/>
        <sz val="11"/>
        <color theme="1"/>
        <rFont val="Calibri"/>
        <family val="2"/>
        <scheme val="minor"/>
      </rPr>
      <t xml:space="preserve">Netto Zusatzkosten </t>
    </r>
    <r>
      <rPr>
        <sz val="11"/>
        <color theme="1"/>
        <rFont val="Calibri"/>
        <family val="2"/>
        <scheme val="minor"/>
      </rPr>
      <t>Frequenzumformer</t>
    </r>
  </si>
  <si>
    <t>Referenzzahlen</t>
  </si>
  <si>
    <t>Datenquelle: AgroCleanTech / ZHAW, Messungen auf 4 Betrieben</t>
  </si>
  <si>
    <t>Passwort Blattschutz: BVA</t>
  </si>
  <si>
    <t>Die Datengrundlage ist relaftiv klein und die Resultate heterogen. Alle 4 Betriebe weisen jedoch ein Sparpotential von über 50 % aus. Gemäss unseren Berechnungen ist die wirtschaftlichkeit jedoch nur bei hohen Stromkosten gegeben. Neben der Technik besteht vielleicht auch Sparpotential durch effizientes Melken und kurze Laufzeit der Melkmaschine.</t>
  </si>
  <si>
    <t>7.11.16 LS</t>
  </si>
  <si>
    <t>Berechnungen: BVA Energieberatung</t>
  </si>
  <si>
    <t>agrocleantech.ch</t>
  </si>
  <si>
    <t>bvaargau.ch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</si>
</sst>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&quot; &quot;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NumberFormat="1" applyFon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 applyBorder="1"/>
    <xf numFmtId="164" fontId="0" fillId="3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center"/>
    </xf>
    <xf numFmtId="43" fontId="0" fillId="3" borderId="0" xfId="1" applyNumberFormat="1" applyFont="1" applyFill="1" applyBorder="1" applyAlignment="1">
      <alignment horizontal="center"/>
    </xf>
    <xf numFmtId="43" fontId="0" fillId="3" borderId="0" xfId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center"/>
    </xf>
    <xf numFmtId="43" fontId="0" fillId="3" borderId="1" xfId="1" applyFont="1" applyFill="1" applyBorder="1" applyAlignment="1">
      <alignment horizontal="left"/>
    </xf>
    <xf numFmtId="43" fontId="0" fillId="3" borderId="0" xfId="1" applyNumberFormat="1" applyFont="1" applyFill="1" applyBorder="1" applyAlignment="1">
      <alignment horizontal="right"/>
    </xf>
    <xf numFmtId="43" fontId="0" fillId="3" borderId="0" xfId="1" applyFont="1" applyFill="1" applyBorder="1" applyAlignment="1">
      <alignment horizontal="center"/>
    </xf>
    <xf numFmtId="0" fontId="0" fillId="3" borderId="0" xfId="0" applyNumberFormat="1" applyFill="1"/>
    <xf numFmtId="165" fontId="0" fillId="3" borderId="0" xfId="2" applyNumberFormat="1" applyFont="1" applyFill="1" applyBorder="1" applyAlignment="1">
      <alignment horizontal="right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64" fontId="0" fillId="3" borderId="2" xfId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5" fillId="3" borderId="0" xfId="0" applyNumberFormat="1" applyFont="1" applyFill="1"/>
    <xf numFmtId="0" fontId="3" fillId="3" borderId="0" xfId="0" applyNumberFormat="1" applyFont="1" applyFill="1" applyBorder="1"/>
    <xf numFmtId="0" fontId="0" fillId="3" borderId="0" xfId="0" applyNumberFormat="1" applyFill="1" applyBorder="1"/>
    <xf numFmtId="0" fontId="0" fillId="3" borderId="0" xfId="0" applyFill="1" applyBorder="1"/>
    <xf numFmtId="43" fontId="0" fillId="3" borderId="0" xfId="1" applyFont="1" applyFill="1" applyBorder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4" fontId="4" fillId="3" borderId="0" xfId="1" applyNumberFormat="1" applyFont="1" applyFill="1" applyAlignment="1">
      <alignment horizontal="center"/>
    </xf>
    <xf numFmtId="43" fontId="4" fillId="3" borderId="0" xfId="1" applyFont="1" applyFill="1" applyAlignment="1">
      <alignment horizontal="center"/>
    </xf>
    <xf numFmtId="43" fontId="4" fillId="3" borderId="0" xfId="1" applyNumberFormat="1" applyFont="1" applyFill="1" applyAlignment="1">
      <alignment horizontal="center"/>
    </xf>
    <xf numFmtId="164" fontId="4" fillId="3" borderId="0" xfId="1" applyNumberFormat="1" applyFont="1" applyFill="1"/>
    <xf numFmtId="0" fontId="4" fillId="3" borderId="0" xfId="0" applyFont="1" applyFill="1" applyAlignment="1">
      <alignment horizontal="center"/>
    </xf>
    <xf numFmtId="165" fontId="0" fillId="3" borderId="0" xfId="2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1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0" fillId="3" borderId="0" xfId="1" applyNumberFormat="1" applyFont="1" applyFill="1" applyBorder="1" applyAlignment="1">
      <alignment horizontal="left"/>
    </xf>
    <xf numFmtId="164" fontId="0" fillId="3" borderId="3" xfId="1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/>
    <xf numFmtId="0" fontId="0" fillId="3" borderId="1" xfId="0" applyFill="1" applyBorder="1"/>
    <xf numFmtId="0" fontId="0" fillId="3" borderId="1" xfId="0" applyNumberFormat="1" applyFill="1" applyBorder="1"/>
    <xf numFmtId="43" fontId="0" fillId="3" borderId="1" xfId="1" applyFont="1" applyFill="1" applyBorder="1" applyAlignment="1">
      <alignment horizontal="center"/>
    </xf>
    <xf numFmtId="0" fontId="3" fillId="3" borderId="1" xfId="0" applyFont="1" applyFill="1" applyBorder="1"/>
    <xf numFmtId="164" fontId="2" fillId="3" borderId="0" xfId="1" applyNumberFormat="1" applyFont="1" applyFill="1" applyBorder="1"/>
    <xf numFmtId="164" fontId="2" fillId="3" borderId="0" xfId="1" applyNumberFormat="1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0" fontId="6" fillId="3" borderId="0" xfId="3" applyFill="1" applyProtection="1">
      <protection locked="0"/>
    </xf>
    <xf numFmtId="0" fontId="3" fillId="3" borderId="0" xfId="0" applyFont="1" applyFill="1" applyBorder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</cellXfs>
  <cellStyles count="4">
    <cellStyle name="Hyperlink" xfId="3" builtinId="8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vaargau.ch/dienstleistungen/energieberatung/vakuumpumpe" TargetMode="External"/><Relationship Id="rId1" Type="http://schemas.openxmlformats.org/officeDocument/2006/relationships/hyperlink" Target="http://www.agrocleantech.ch/de/fuer-landwirte/foerderprogramme/melkmaschinen.htm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Layout" zoomScaleNormal="100" workbookViewId="0">
      <selection activeCell="E9" sqref="E9"/>
    </sheetView>
  </sheetViews>
  <sheetFormatPr baseColWidth="10" defaultRowHeight="15" x14ac:dyDescent="0.25"/>
  <cols>
    <col min="1" max="3" width="14.5703125" style="5" customWidth="1"/>
    <col min="4" max="4" width="14.5703125" style="15" customWidth="1"/>
    <col min="5" max="5" width="14.5703125" style="2" customWidth="1"/>
    <col min="6" max="6" width="14.5703125" style="3" customWidth="1"/>
    <col min="7" max="9" width="11.42578125" style="4" customWidth="1"/>
    <col min="10" max="10" width="11.42578125" style="3" customWidth="1"/>
    <col min="11" max="11" width="11.42578125" style="5"/>
    <col min="12" max="12" width="9" style="5" customWidth="1"/>
    <col min="13" max="13" width="9" style="17" customWidth="1"/>
    <col min="14" max="15" width="9" style="5" customWidth="1"/>
    <col min="16" max="16" width="11.42578125" style="5"/>
    <col min="17" max="17" width="13" style="5" bestFit="1" customWidth="1"/>
    <col min="18" max="22" width="11.42578125" style="18"/>
    <col min="23" max="16384" width="11.42578125" style="5"/>
  </cols>
  <sheetData>
    <row r="1" spans="1:22" ht="18.75" x14ac:dyDescent="0.3">
      <c r="A1" s="22" t="s">
        <v>26</v>
      </c>
    </row>
    <row r="2" spans="1:22" s="27" customFormat="1" ht="15.75" x14ac:dyDescent="0.25">
      <c r="A2" s="28" t="s">
        <v>27</v>
      </c>
      <c r="D2" s="21"/>
      <c r="E2" s="29"/>
      <c r="F2" s="30"/>
      <c r="G2" s="31"/>
      <c r="H2" s="31"/>
      <c r="I2" s="31"/>
      <c r="J2" s="30"/>
      <c r="M2" s="32"/>
      <c r="R2" s="33"/>
      <c r="S2" s="33"/>
      <c r="T2" s="33"/>
      <c r="U2" s="33"/>
      <c r="V2" s="33"/>
    </row>
    <row r="3" spans="1:22" ht="30.75" customHeight="1" x14ac:dyDescent="0.25">
      <c r="A3" s="40" t="s">
        <v>11</v>
      </c>
      <c r="B3" s="41"/>
      <c r="C3" s="41"/>
      <c r="D3" s="42"/>
      <c r="E3" s="11"/>
      <c r="F3" s="43"/>
      <c r="G3" s="9"/>
      <c r="H3" s="9"/>
      <c r="I3" s="9"/>
      <c r="J3" s="14"/>
    </row>
    <row r="4" spans="1:22" ht="4.5" customHeight="1" x14ac:dyDescent="0.25">
      <c r="A4" s="23"/>
      <c r="B4" s="25"/>
      <c r="C4" s="25"/>
      <c r="D4" s="24"/>
      <c r="E4" s="11"/>
      <c r="F4" s="14"/>
      <c r="G4" s="9"/>
      <c r="H4" s="9"/>
      <c r="I4" s="9"/>
      <c r="J4" s="14"/>
    </row>
    <row r="5" spans="1:22" x14ac:dyDescent="0.25">
      <c r="A5" s="5" t="s">
        <v>22</v>
      </c>
      <c r="D5" s="24"/>
      <c r="E5" s="39"/>
      <c r="F5" s="7" t="s">
        <v>14</v>
      </c>
      <c r="G5" s="9"/>
      <c r="H5" s="9"/>
      <c r="I5" s="9"/>
      <c r="J5" s="14"/>
    </row>
    <row r="6" spans="1:22" x14ac:dyDescent="0.25">
      <c r="A6" s="24" t="s">
        <v>19</v>
      </c>
      <c r="E6" s="20"/>
      <c r="F6" s="7" t="s">
        <v>12</v>
      </c>
      <c r="G6" s="9"/>
      <c r="H6" s="9"/>
      <c r="I6" s="9"/>
      <c r="J6" s="14"/>
    </row>
    <row r="7" spans="1:22" x14ac:dyDescent="0.25">
      <c r="A7" s="24" t="s">
        <v>20</v>
      </c>
      <c r="E7" s="20"/>
      <c r="F7" s="7" t="s">
        <v>12</v>
      </c>
      <c r="G7" s="9"/>
      <c r="H7" s="9"/>
      <c r="I7" s="9"/>
      <c r="J7" s="14"/>
    </row>
    <row r="8" spans="1:22" x14ac:dyDescent="0.25">
      <c r="A8" s="24" t="s">
        <v>21</v>
      </c>
      <c r="E8" s="20"/>
      <c r="F8" s="7" t="s">
        <v>13</v>
      </c>
      <c r="G8" s="9"/>
      <c r="H8" s="9"/>
      <c r="I8" s="9"/>
      <c r="J8" s="14"/>
    </row>
    <row r="9" spans="1:22" x14ac:dyDescent="0.25">
      <c r="A9" s="24" t="s">
        <v>23</v>
      </c>
      <c r="E9" s="20"/>
      <c r="F9" s="7" t="s">
        <v>15</v>
      </c>
      <c r="G9" s="9"/>
      <c r="H9" s="9"/>
      <c r="I9" s="9"/>
      <c r="J9" s="14"/>
    </row>
    <row r="10" spans="1:22" x14ac:dyDescent="0.25">
      <c r="D10" s="24"/>
      <c r="E10" s="8"/>
      <c r="F10" s="10"/>
      <c r="G10" s="9"/>
      <c r="H10" s="9"/>
      <c r="I10" s="9"/>
      <c r="J10" s="14"/>
    </row>
    <row r="11" spans="1:22" ht="15.75" x14ac:dyDescent="0.25">
      <c r="A11" s="40" t="s">
        <v>18</v>
      </c>
      <c r="B11" s="41"/>
      <c r="C11" s="41"/>
      <c r="D11" s="42"/>
      <c r="E11" s="11"/>
      <c r="F11" s="12"/>
      <c r="G11" s="9"/>
      <c r="H11" s="9"/>
      <c r="I11" s="9"/>
      <c r="J11" s="14"/>
      <c r="K11" s="25"/>
      <c r="L11" s="25"/>
    </row>
    <row r="12" spans="1:22" ht="4.5" customHeight="1" x14ac:dyDescent="0.25">
      <c r="A12" s="23"/>
      <c r="B12" s="25"/>
      <c r="C12" s="25"/>
      <c r="D12" s="24"/>
      <c r="E12" s="8"/>
      <c r="F12" s="10"/>
      <c r="G12" s="9"/>
      <c r="H12" s="9"/>
      <c r="I12" s="9"/>
      <c r="J12" s="14"/>
      <c r="K12" s="25"/>
      <c r="L12" s="25"/>
    </row>
    <row r="13" spans="1:22" x14ac:dyDescent="0.25">
      <c r="A13" s="24" t="s">
        <v>28</v>
      </c>
      <c r="E13" s="6">
        <f>IF(E5&gt;=50000,(IF(200+E5/1000*2&lt;=750,200+E5/1000*2,750)),0)</f>
        <v>0</v>
      </c>
      <c r="F13" s="10" t="s">
        <v>15</v>
      </c>
      <c r="G13" s="13"/>
      <c r="H13" s="13"/>
      <c r="I13" s="8"/>
      <c r="J13" s="14"/>
      <c r="K13" s="25"/>
      <c r="L13" s="25"/>
    </row>
    <row r="14" spans="1:22" x14ac:dyDescent="0.25">
      <c r="A14" s="24" t="s">
        <v>29</v>
      </c>
      <c r="E14" s="45">
        <f>E9-E13</f>
        <v>0</v>
      </c>
      <c r="F14" s="10" t="s">
        <v>15</v>
      </c>
      <c r="G14" s="13"/>
      <c r="H14" s="13"/>
      <c r="I14" s="8"/>
      <c r="J14" s="14"/>
      <c r="K14" s="25"/>
      <c r="L14" s="25"/>
    </row>
    <row r="15" spans="1:22" x14ac:dyDescent="0.25">
      <c r="A15" s="24"/>
      <c r="E15" s="8"/>
      <c r="F15" s="14"/>
      <c r="J15" s="14"/>
      <c r="K15" s="25"/>
      <c r="L15" s="25"/>
    </row>
    <row r="16" spans="1:22" x14ac:dyDescent="0.25">
      <c r="A16" s="38" t="s">
        <v>16</v>
      </c>
      <c r="E16" s="46" t="str">
        <f>IF(E$14=0,"-",E$14/E21)</f>
        <v>-</v>
      </c>
      <c r="F16" s="10" t="s">
        <v>17</v>
      </c>
      <c r="J16" s="14"/>
      <c r="K16" s="25"/>
      <c r="L16" s="25"/>
    </row>
    <row r="17" spans="1:22" x14ac:dyDescent="0.25">
      <c r="A17" s="38" t="s">
        <v>24</v>
      </c>
      <c r="E17" s="8" t="str">
        <f>IF(E$14=0,"-",E$14/E22)</f>
        <v>-</v>
      </c>
      <c r="F17" s="10" t="s">
        <v>17</v>
      </c>
      <c r="J17" s="14"/>
      <c r="K17" s="25"/>
      <c r="L17" s="25"/>
    </row>
    <row r="18" spans="1:22" x14ac:dyDescent="0.25">
      <c r="A18" s="24" t="s">
        <v>25</v>
      </c>
      <c r="B18" s="25"/>
      <c r="C18" s="25"/>
      <c r="D18" s="24"/>
      <c r="E18" s="8" t="str">
        <f>IF(E$14=0,"-",E$14/E23)</f>
        <v>-</v>
      </c>
      <c r="F18" s="10" t="s">
        <v>17</v>
      </c>
      <c r="J18" s="14"/>
      <c r="K18" s="25"/>
      <c r="L18" s="25"/>
    </row>
    <row r="19" spans="1:22" x14ac:dyDescent="0.25">
      <c r="A19" s="25"/>
      <c r="B19" s="25"/>
      <c r="C19" s="25"/>
      <c r="D19" s="24"/>
      <c r="E19" s="8"/>
      <c r="F19" s="14"/>
    </row>
    <row r="20" spans="1:22" x14ac:dyDescent="0.25">
      <c r="A20" s="25"/>
      <c r="B20" s="9"/>
      <c r="C20" s="9"/>
      <c r="D20" s="13" t="s">
        <v>0</v>
      </c>
      <c r="E20" s="26" t="s">
        <v>4</v>
      </c>
      <c r="F20" s="14"/>
    </row>
    <row r="21" spans="1:22" x14ac:dyDescent="0.25">
      <c r="A21" s="25"/>
      <c r="B21" s="13" t="s">
        <v>3</v>
      </c>
      <c r="C21" s="16">
        <f>'FU Vac Rechner'!F35</f>
        <v>0.6605008231788263</v>
      </c>
      <c r="D21" s="8">
        <f>E$5/100*'FU Vac Rechner'!F34</f>
        <v>0</v>
      </c>
      <c r="E21" s="47">
        <f>ROUND((D21*E$6/100*E$8/100+D21*E$7/100*(1-E$8/100))/5,2)*5</f>
        <v>0</v>
      </c>
      <c r="F21" s="14"/>
    </row>
    <row r="22" spans="1:22" s="4" customFormat="1" x14ac:dyDescent="0.25">
      <c r="A22" s="9"/>
      <c r="B22" s="13" t="s">
        <v>24</v>
      </c>
      <c r="C22" s="16">
        <f>'FU Vac Rechner'!D35</f>
        <v>0.5223880597014926</v>
      </c>
      <c r="D22" s="8">
        <f>E$5/100*'FU Vac Rechner'!D34</f>
        <v>0</v>
      </c>
      <c r="E22" s="14">
        <f>ROUND((D22*E$6/100*E$8/100+D22*E$7/100*(1-E$8/100))/5,2)*5</f>
        <v>0</v>
      </c>
      <c r="F22" s="9"/>
      <c r="J22" s="18"/>
      <c r="K22" s="18"/>
    </row>
    <row r="23" spans="1:22" s="4" customFormat="1" x14ac:dyDescent="0.25">
      <c r="A23" s="9"/>
      <c r="B23" s="13" t="s">
        <v>25</v>
      </c>
      <c r="C23" s="16">
        <f>'FU Vac Rechner'!B35</f>
        <v>0.75342465753424659</v>
      </c>
      <c r="D23" s="8">
        <f>E$5/100*'FU Vac Rechner'!B34</f>
        <v>0</v>
      </c>
      <c r="E23" s="14">
        <f>ROUND((D23*E$6/100*E$8/100+D23*E$7/100*(1-E$8/100))/5,2)*5</f>
        <v>0</v>
      </c>
      <c r="F23" s="9"/>
      <c r="J23" s="18"/>
      <c r="K23" s="18"/>
    </row>
    <row r="24" spans="1:22" s="4" customFormat="1" x14ac:dyDescent="0.25">
      <c r="D24" s="19"/>
      <c r="J24" s="18"/>
      <c r="K24" s="18"/>
    </row>
    <row r="25" spans="1:22" x14ac:dyDescent="0.25">
      <c r="J25" s="18"/>
      <c r="K25" s="18"/>
      <c r="M25" s="5"/>
      <c r="R25" s="5"/>
      <c r="S25" s="5"/>
      <c r="T25" s="5"/>
      <c r="U25" s="5"/>
      <c r="V25" s="5"/>
    </row>
    <row r="26" spans="1:22" x14ac:dyDescent="0.25">
      <c r="M26" s="5"/>
      <c r="R26" s="5"/>
      <c r="S26" s="5"/>
      <c r="T26" s="5"/>
      <c r="U26" s="5"/>
      <c r="V26" s="5"/>
    </row>
    <row r="27" spans="1:22" ht="15.75" x14ac:dyDescent="0.25">
      <c r="A27" s="44" t="s">
        <v>30</v>
      </c>
      <c r="B27" s="41"/>
      <c r="C27" s="41"/>
      <c r="D27" s="42"/>
      <c r="E27" s="11"/>
      <c r="F27" s="43"/>
      <c r="M27" s="5"/>
      <c r="R27" s="5"/>
      <c r="S27" s="5"/>
      <c r="T27" s="5"/>
      <c r="U27" s="5"/>
      <c r="V27" s="5"/>
    </row>
    <row r="28" spans="1:22" ht="4.5" customHeight="1" x14ac:dyDescent="0.25">
      <c r="A28" s="49"/>
      <c r="B28" s="25"/>
      <c r="C28" s="25"/>
      <c r="D28" s="24"/>
      <c r="E28" s="8"/>
      <c r="F28" s="14"/>
      <c r="M28" s="5"/>
      <c r="R28" s="5"/>
      <c r="S28" s="5"/>
      <c r="T28" s="5"/>
      <c r="U28" s="5"/>
      <c r="V28" s="5"/>
    </row>
    <row r="29" spans="1:22" ht="73.5" customHeight="1" x14ac:dyDescent="0.25">
      <c r="A29" s="51" t="s">
        <v>33</v>
      </c>
      <c r="B29" s="52"/>
      <c r="C29" s="52"/>
      <c r="D29" s="52"/>
      <c r="E29" s="52"/>
      <c r="F29" s="52"/>
      <c r="M29" s="5"/>
      <c r="R29" s="5"/>
      <c r="S29" s="5"/>
      <c r="T29" s="5"/>
      <c r="U29" s="5"/>
      <c r="V29" s="5"/>
    </row>
    <row r="30" spans="1:22" x14ac:dyDescent="0.25">
      <c r="B30" s="50" t="s">
        <v>10</v>
      </c>
      <c r="C30" s="50"/>
      <c r="D30" s="50"/>
      <c r="E30" s="50"/>
      <c r="F30" s="50"/>
      <c r="G30" s="5"/>
      <c r="M30" s="5"/>
      <c r="R30" s="5"/>
      <c r="S30" s="5"/>
      <c r="T30" s="5"/>
      <c r="U30" s="5"/>
      <c r="V30" s="5"/>
    </row>
    <row r="31" spans="1:22" x14ac:dyDescent="0.25">
      <c r="B31" s="1" t="s">
        <v>6</v>
      </c>
      <c r="C31" s="1" t="s">
        <v>7</v>
      </c>
      <c r="D31" s="1" t="s">
        <v>8</v>
      </c>
      <c r="E31" s="1" t="s">
        <v>9</v>
      </c>
      <c r="F31" s="35" t="s">
        <v>5</v>
      </c>
      <c r="G31" s="5"/>
      <c r="M31" s="5"/>
      <c r="R31" s="5"/>
      <c r="S31" s="5"/>
      <c r="T31" s="5"/>
      <c r="U31" s="5"/>
      <c r="V31" s="5"/>
    </row>
    <row r="32" spans="1:22" x14ac:dyDescent="0.25">
      <c r="A32" s="5" t="s">
        <v>1</v>
      </c>
      <c r="B32" s="18">
        <f>SUM(B33:B34)</f>
        <v>2.19</v>
      </c>
      <c r="C32" s="18">
        <f>SUM(C33:C34)</f>
        <v>2.1799999999999997</v>
      </c>
      <c r="D32" s="18">
        <f>SUM(D33:D34)</f>
        <v>1.3399999999999999</v>
      </c>
      <c r="E32" s="18">
        <f>SUM(E33:E34)</f>
        <v>1.76</v>
      </c>
      <c r="F32" s="36">
        <f>AVERAGE(B32:E32)</f>
        <v>1.8674999999999997</v>
      </c>
      <c r="G32" s="5"/>
      <c r="M32" s="5"/>
      <c r="R32" s="5"/>
      <c r="S32" s="5"/>
      <c r="T32" s="5"/>
      <c r="U32" s="5"/>
      <c r="V32" s="5"/>
    </row>
    <row r="33" spans="1:22" x14ac:dyDescent="0.25">
      <c r="A33" s="5" t="s">
        <v>2</v>
      </c>
      <c r="B33" s="18">
        <v>0.54</v>
      </c>
      <c r="C33" s="18">
        <v>0.75</v>
      </c>
      <c r="D33" s="18">
        <v>0.64</v>
      </c>
      <c r="E33" s="18">
        <v>0.51</v>
      </c>
      <c r="F33" s="36">
        <f>AVERAGE(B33:E33)</f>
        <v>0.6100000000000001</v>
      </c>
      <c r="G33" s="5"/>
      <c r="M33" s="5"/>
      <c r="R33" s="5"/>
      <c r="S33" s="5"/>
      <c r="T33" s="5"/>
      <c r="U33" s="5"/>
      <c r="V33" s="5"/>
    </row>
    <row r="34" spans="1:22" x14ac:dyDescent="0.25">
      <c r="A34" s="5" t="s">
        <v>3</v>
      </c>
      <c r="B34" s="18">
        <v>1.65</v>
      </c>
      <c r="C34" s="18">
        <v>1.43</v>
      </c>
      <c r="D34" s="18">
        <v>0.7</v>
      </c>
      <c r="E34" s="18">
        <v>1.25</v>
      </c>
      <c r="F34" s="36">
        <f>AVERAGE(B34:E34)</f>
        <v>1.2575000000000001</v>
      </c>
      <c r="G34" s="5"/>
      <c r="H34" s="18"/>
      <c r="I34" s="18"/>
      <c r="J34" s="18"/>
      <c r="K34" s="18"/>
      <c r="M34" s="5"/>
      <c r="R34" s="5"/>
      <c r="S34" s="5"/>
      <c r="T34" s="5"/>
      <c r="U34" s="5"/>
      <c r="V34" s="5"/>
    </row>
    <row r="35" spans="1:22" x14ac:dyDescent="0.25">
      <c r="A35" s="5" t="s">
        <v>3</v>
      </c>
      <c r="B35" s="34">
        <f>B34/B32</f>
        <v>0.75342465753424659</v>
      </c>
      <c r="C35" s="34">
        <f>C34/C32</f>
        <v>0.65596330275229364</v>
      </c>
      <c r="D35" s="34">
        <f>D34/D32</f>
        <v>0.5223880597014926</v>
      </c>
      <c r="E35" s="34">
        <f>E34/E32</f>
        <v>0.71022727272727271</v>
      </c>
      <c r="F35" s="37">
        <f>AVERAGE(B35:E35)</f>
        <v>0.6605008231788263</v>
      </c>
      <c r="G35" s="5"/>
      <c r="H35" s="18"/>
      <c r="I35" s="18"/>
      <c r="J35" s="18"/>
      <c r="K35" s="18"/>
      <c r="M35" s="5"/>
      <c r="R35" s="5"/>
      <c r="S35" s="5"/>
      <c r="T35" s="5"/>
      <c r="U35" s="5"/>
      <c r="V35" s="5"/>
    </row>
    <row r="36" spans="1:22" ht="33" customHeight="1" x14ac:dyDescent="0.25">
      <c r="D36" s="5"/>
      <c r="E36" s="5"/>
      <c r="F36" s="5"/>
      <c r="G36" s="5"/>
      <c r="H36" s="18"/>
      <c r="I36" s="18"/>
      <c r="J36" s="18"/>
      <c r="K36" s="18"/>
      <c r="M36" s="5"/>
      <c r="R36" s="5"/>
      <c r="S36" s="5"/>
      <c r="T36" s="5"/>
      <c r="U36" s="5"/>
      <c r="V36" s="5"/>
    </row>
    <row r="37" spans="1:22" x14ac:dyDescent="0.25">
      <c r="A37" s="15" t="s">
        <v>31</v>
      </c>
      <c r="D37" s="5"/>
      <c r="E37" s="48" t="s">
        <v>36</v>
      </c>
      <c r="F37" s="5"/>
      <c r="G37" s="5"/>
      <c r="H37" s="18"/>
      <c r="I37" s="18"/>
      <c r="J37" s="18"/>
      <c r="K37" s="18"/>
      <c r="M37" s="5"/>
      <c r="R37" s="5"/>
      <c r="S37" s="5"/>
      <c r="T37" s="5"/>
      <c r="U37" s="5"/>
      <c r="V37" s="5"/>
    </row>
    <row r="38" spans="1:22" x14ac:dyDescent="0.25">
      <c r="A38" s="5" t="s">
        <v>35</v>
      </c>
      <c r="D38" s="5"/>
      <c r="E38" s="48" t="s">
        <v>37</v>
      </c>
      <c r="F38" s="5"/>
      <c r="G38" s="5"/>
      <c r="H38" s="18"/>
      <c r="I38" s="18"/>
      <c r="J38" s="18"/>
      <c r="K38" s="18"/>
      <c r="M38" s="5"/>
      <c r="R38" s="5"/>
      <c r="S38" s="5"/>
      <c r="T38" s="5"/>
      <c r="U38" s="5"/>
      <c r="V38" s="5"/>
    </row>
    <row r="39" spans="1:22" x14ac:dyDescent="0.25">
      <c r="D39" s="5"/>
      <c r="E39" s="5"/>
      <c r="F39" s="5"/>
      <c r="G39" s="5"/>
      <c r="H39" s="18"/>
      <c r="I39" s="18"/>
      <c r="J39" s="18"/>
      <c r="K39" s="18"/>
      <c r="M39" s="5"/>
      <c r="R39" s="5"/>
      <c r="S39" s="5"/>
      <c r="T39" s="5"/>
      <c r="U39" s="5"/>
      <c r="V39" s="5"/>
    </row>
    <row r="40" spans="1:22" x14ac:dyDescent="0.25">
      <c r="A40" s="5" t="s">
        <v>34</v>
      </c>
      <c r="E40" s="5"/>
      <c r="F40" s="5"/>
      <c r="G40" s="18"/>
      <c r="H40" s="18"/>
      <c r="I40" s="18"/>
      <c r="J40" s="18"/>
      <c r="K40" s="18"/>
      <c r="M40" s="5"/>
      <c r="R40" s="5"/>
      <c r="S40" s="5"/>
      <c r="T40" s="5"/>
      <c r="U40" s="5"/>
      <c r="V40" s="5"/>
    </row>
    <row r="41" spans="1:22" x14ac:dyDescent="0.25">
      <c r="A41" s="5" t="s">
        <v>32</v>
      </c>
    </row>
  </sheetData>
  <sheetProtection password="CD9C" sheet="1" objects="1" scenarios="1" selectLockedCells="1"/>
  <mergeCells count="2">
    <mergeCell ref="B30:F30"/>
    <mergeCell ref="A29:F29"/>
  </mergeCells>
  <hyperlinks>
    <hyperlink ref="E37" r:id="rId1"/>
    <hyperlink ref="E38" r:id="rId2"/>
  </hyperlinks>
  <pageMargins left="0.65625" right="0.7" top="1.3125" bottom="0.875" header="0.45833333333333331" footer="0.52083333333333337"/>
  <pageSetup paperSize="9" orientation="portrait" r:id="rId3"/>
  <headerFooter differentFirst="1">
    <firstHeader xml:space="preserve">&amp;L&amp;G
</firstHeader>
    <firstFooter>&amp;L&amp;"-,Fett"Beratung Förderprogramm:
AgroCleanTech&amp;"-,Standard" AG, Belpstrasse 26, 3007 Bern | info@agrocleantech.ch, 056 462 50 15</first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FU Vac Rechner</vt:lpstr>
      <vt:lpstr>'FU Vac Rechner'!Druckbereich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Schafroth</dc:creator>
  <cp:lastModifiedBy>Lukas Schafroth</cp:lastModifiedBy>
  <cp:lastPrinted>2016-11-07T07:54:39Z</cp:lastPrinted>
  <dcterms:created xsi:type="dcterms:W3CDTF">2016-10-25T14:49:23Z</dcterms:created>
  <dcterms:modified xsi:type="dcterms:W3CDTF">2016-11-18T08:19:52Z</dcterms:modified>
</cp:coreProperties>
</file>